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8" i="1"/>
  <c r="B24" i="1"/>
  <c r="B23" i="1"/>
  <c r="D20" i="1"/>
  <c r="F20" i="1"/>
  <c r="G20" i="1"/>
  <c r="C20" i="1"/>
  <c r="C19" i="1"/>
  <c r="D19" i="1"/>
  <c r="F19" i="1"/>
  <c r="G19" i="1"/>
  <c r="B19" i="1"/>
  <c r="C7" i="1"/>
  <c r="C6" i="1"/>
  <c r="D4" i="1"/>
  <c r="C4" i="1"/>
  <c r="C3" i="1"/>
  <c r="D3" i="1"/>
  <c r="E3" i="1"/>
  <c r="E4" i="1" s="1"/>
  <c r="F3" i="1"/>
  <c r="F4" i="1" s="1"/>
  <c r="G3" i="1"/>
  <c r="G4" i="1" s="1"/>
  <c r="B3" i="1"/>
</calcChain>
</file>

<file path=xl/sharedStrings.xml><?xml version="1.0" encoding="utf-8"?>
<sst xmlns="http://schemas.openxmlformats.org/spreadsheetml/2006/main" count="17" uniqueCount="16">
  <si>
    <t>t [min]</t>
  </si>
  <si>
    <t>C [mg/ml]</t>
  </si>
  <si>
    <t>q [mg/g]</t>
  </si>
  <si>
    <t>t/q [min*g/mg]</t>
  </si>
  <si>
    <t>[mg/g]</t>
  </si>
  <si>
    <t>q equ</t>
  </si>
  <si>
    <t>k2</t>
  </si>
  <si>
    <t>[g/(mg min)]</t>
  </si>
  <si>
    <r>
      <t>C</t>
    </r>
    <r>
      <rPr>
        <sz val="6.5"/>
        <color theme="1"/>
        <rFont val="Calibri"/>
        <family val="2"/>
      </rPr>
      <t xml:space="preserve">0 </t>
    </r>
    <r>
      <rPr>
        <sz val="10"/>
        <color theme="1"/>
        <rFont val="Calibri"/>
        <family val="2"/>
      </rPr>
      <t>[mg/ml]</t>
    </r>
  </si>
  <si>
    <r>
      <t>C</t>
    </r>
    <r>
      <rPr>
        <sz val="6.5"/>
        <color theme="1"/>
        <rFont val="Calibri"/>
        <family val="2"/>
      </rPr>
      <t xml:space="preserve">equ </t>
    </r>
    <r>
      <rPr>
        <sz val="10"/>
        <color theme="1"/>
        <rFont val="Calibri"/>
        <family val="2"/>
      </rPr>
      <t>[mg/ml]</t>
    </r>
  </si>
  <si>
    <r>
      <t>q</t>
    </r>
    <r>
      <rPr>
        <sz val="6.5"/>
        <color theme="1"/>
        <rFont val="Calibri"/>
        <family val="2"/>
      </rPr>
      <t xml:space="preserve">equ </t>
    </r>
    <r>
      <rPr>
        <sz val="10"/>
        <color theme="1"/>
        <rFont val="Calibri"/>
        <family val="2"/>
      </rPr>
      <t>[mg/g]</t>
    </r>
  </si>
  <si>
    <r>
      <t>C</t>
    </r>
    <r>
      <rPr>
        <sz val="6.5"/>
        <color theme="1"/>
        <rFont val="Calibri"/>
        <family val="2"/>
      </rPr>
      <t>equ</t>
    </r>
    <r>
      <rPr>
        <sz val="10"/>
        <color theme="1"/>
        <rFont val="Calibri"/>
        <family val="2"/>
      </rPr>
      <t>/q</t>
    </r>
    <r>
      <rPr>
        <sz val="6.5"/>
        <color theme="1"/>
        <rFont val="Calibri"/>
        <family val="2"/>
      </rPr>
      <t xml:space="preserve">equ </t>
    </r>
    <r>
      <rPr>
        <sz val="10"/>
        <color theme="1"/>
        <rFont val="Calibri"/>
        <family val="2"/>
      </rPr>
      <t>[g/ml]</t>
    </r>
  </si>
  <si>
    <t>/</t>
  </si>
  <si>
    <r>
      <t>q</t>
    </r>
    <r>
      <rPr>
        <vertAlign val="subscript"/>
        <sz val="10"/>
        <color theme="1"/>
        <rFont val="Times New Roman"/>
        <family val="1"/>
      </rPr>
      <t>max</t>
    </r>
  </si>
  <si>
    <t>[mg/ml]</t>
  </si>
  <si>
    <t>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</si>
</sst>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CD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Calibri"/>
      <family val="2"/>
    </font>
    <font>
      <sz val="6.5"/>
      <color theme="1"/>
      <name val="Calibri"/>
      <family val="2"/>
    </font>
    <font>
      <vertAlign val="subscript"/>
      <sz val="10"/>
      <color theme="1"/>
      <name val="Times New Roman"/>
      <family val="1"/>
    </font>
    <font>
      <sz val="10"/>
      <color rgb="FF00B05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172" fontId="3" fillId="0" borderId="4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1" fillId="0" borderId="0" xfId="0" applyFont="1"/>
    <xf numFmtId="0" fontId="7" fillId="0" borderId="4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Feuil1!$C$1:$G$1</c:f>
              <c:numCache>
                <c:formatCode>General</c:formatCode>
                <c:ptCount val="5"/>
                <c:pt idx="0">
                  <c:v>2</c:v>
                </c:pt>
                <c:pt idx="1">
                  <c:v>5</c:v>
                </c:pt>
                <c:pt idx="2">
                  <c:v>10</c:v>
                </c:pt>
                <c:pt idx="3">
                  <c:v>18</c:v>
                </c:pt>
                <c:pt idx="4">
                  <c:v>30</c:v>
                </c:pt>
              </c:numCache>
            </c:numRef>
          </c:xVal>
          <c:yVal>
            <c:numRef>
              <c:f>Feuil1!$C$4:$G$4</c:f>
              <c:numCache>
                <c:formatCode>0.0000</c:formatCode>
                <c:ptCount val="5"/>
                <c:pt idx="0">
                  <c:v>4.464285714285713E-2</c:v>
                </c:pt>
                <c:pt idx="1">
                  <c:v>6.5104166666666657E-2</c:v>
                </c:pt>
                <c:pt idx="2">
                  <c:v>9.9206349206349201E-2</c:v>
                </c:pt>
                <c:pt idx="3">
                  <c:v>0.1541095890410959</c:v>
                </c:pt>
                <c:pt idx="4">
                  <c:v>0.23584905660377359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D1-448A-B8C4-92124C619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577496"/>
        <c:axId val="206577824"/>
      </c:scatterChart>
      <c:valAx>
        <c:axId val="206577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 sz="1000" b="0" i="0" u="none" strike="noStrike" baseline="0" smtClean="0"/>
                  <a:t>t [min]</a:t>
                </a:r>
                <a:endParaRPr lang="fr-CH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577824"/>
        <c:crosses val="autoZero"/>
        <c:crossBetween val="midCat"/>
      </c:valAx>
      <c:valAx>
        <c:axId val="20657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 sz="1000" b="1" i="0" u="none" strike="noStrike" baseline="0" smtClean="0"/>
                  <a:t>t/q [min*g/mg]</a:t>
                </a:r>
                <a:endParaRPr lang="fr-CH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6577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Feuil1!$C$18:$G$18</c:f>
              <c:numCache>
                <c:formatCode>General</c:formatCode>
                <c:ptCount val="5"/>
                <c:pt idx="0">
                  <c:v>2.2999999999999998</c:v>
                </c:pt>
                <c:pt idx="1">
                  <c:v>6</c:v>
                </c:pt>
                <c:pt idx="2">
                  <c:v>11.7</c:v>
                </c:pt>
                <c:pt idx="3">
                  <c:v>19</c:v>
                </c:pt>
                <c:pt idx="4">
                  <c:v>27.3</c:v>
                </c:pt>
              </c:numCache>
            </c:numRef>
          </c:xVal>
          <c:yVal>
            <c:numRef>
              <c:f>Feuil1!$C$20:$G$20</c:f>
              <c:numCache>
                <c:formatCode>General</c:formatCode>
                <c:ptCount val="5"/>
                <c:pt idx="0">
                  <c:v>3.7337662337662336E-2</c:v>
                </c:pt>
                <c:pt idx="1">
                  <c:v>5.3571428571428568E-2</c:v>
                </c:pt>
                <c:pt idx="2">
                  <c:v>7.9918032786885237E-2</c:v>
                </c:pt>
                <c:pt idx="3">
                  <c:v>0.1130952380952381</c:v>
                </c:pt>
                <c:pt idx="4">
                  <c:v>0.15033039647577093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5F-4B04-895C-CB8CB3756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512272"/>
        <c:axId val="209513584"/>
      </c:scatterChart>
      <c:valAx>
        <c:axId val="209512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Cequ [mg/ml]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513584"/>
        <c:crosses val="autoZero"/>
        <c:crossBetween val="midCat"/>
      </c:valAx>
      <c:valAx>
        <c:axId val="20951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Cequ/qequ [g/ml]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512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0</xdr:row>
      <xdr:rowOff>66675</xdr:rowOff>
    </xdr:from>
    <xdr:to>
      <xdr:col>13</xdr:col>
      <xdr:colOff>552450</xdr:colOff>
      <xdr:row>14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609600</xdr:colOff>
      <xdr:row>15</xdr:row>
      <xdr:rowOff>95250</xdr:rowOff>
    </xdr:from>
    <xdr:to>
      <xdr:col>14</xdr:col>
      <xdr:colOff>247650</xdr:colOff>
      <xdr:row>29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topLeftCell="A13" workbookViewId="0">
      <selection activeCell="A17" sqref="A17:H20"/>
    </sheetView>
  </sheetViews>
  <sheetFormatPr defaultColWidth="9.140625" defaultRowHeight="15" x14ac:dyDescent="0.25"/>
  <cols>
    <col min="1" max="1" width="15" customWidth="1"/>
    <col min="3" max="3" width="12" bestFit="1" customWidth="1"/>
    <col min="4" max="7" width="10" bestFit="1" customWidth="1"/>
  </cols>
  <sheetData>
    <row r="1" spans="1:7" ht="15.75" thickBot="1" x14ac:dyDescent="0.3">
      <c r="A1" s="1" t="s">
        <v>0</v>
      </c>
      <c r="B1" s="2">
        <v>0</v>
      </c>
      <c r="C1" s="2">
        <v>2</v>
      </c>
      <c r="D1" s="2">
        <v>5</v>
      </c>
      <c r="E1" s="2">
        <v>10</v>
      </c>
      <c r="F1" s="2">
        <v>18</v>
      </c>
      <c r="G1" s="2">
        <v>30</v>
      </c>
    </row>
    <row r="2" spans="1:7" ht="15.75" thickBot="1" x14ac:dyDescent="0.3">
      <c r="A2" s="3" t="s">
        <v>1</v>
      </c>
      <c r="B2" s="4">
        <v>30</v>
      </c>
      <c r="C2" s="4">
        <v>24.4</v>
      </c>
      <c r="D2" s="4">
        <v>20.399999999999999</v>
      </c>
      <c r="E2" s="4">
        <v>17.399999999999999</v>
      </c>
      <c r="F2" s="4">
        <v>15.4</v>
      </c>
      <c r="G2" s="4">
        <v>14.1</v>
      </c>
    </row>
    <row r="3" spans="1:7" ht="15.75" thickBot="1" x14ac:dyDescent="0.3">
      <c r="A3" s="5" t="s">
        <v>2</v>
      </c>
      <c r="B3" s="6">
        <f>(30-B2)*20/2.5</f>
        <v>0</v>
      </c>
      <c r="C3" s="6">
        <f t="shared" ref="C3:G3" si="0">(30-C2)*20/2.5</f>
        <v>44.800000000000011</v>
      </c>
      <c r="D3" s="6">
        <f t="shared" si="0"/>
        <v>76.800000000000011</v>
      </c>
      <c r="E3" s="6">
        <f t="shared" si="0"/>
        <v>100.80000000000001</v>
      </c>
      <c r="F3" s="6">
        <f t="shared" si="0"/>
        <v>116.8</v>
      </c>
      <c r="G3" s="6">
        <f t="shared" si="0"/>
        <v>127.2</v>
      </c>
    </row>
    <row r="4" spans="1:7" ht="15.75" customHeight="1" thickBot="1" x14ac:dyDescent="0.3">
      <c r="A4" s="5" t="s">
        <v>3</v>
      </c>
      <c r="B4" s="4"/>
      <c r="C4" s="7">
        <f>C1/C3</f>
        <v>4.464285714285713E-2</v>
      </c>
      <c r="D4" s="7">
        <f t="shared" ref="D4:G4" si="1">D1/D3</f>
        <v>6.5104166666666657E-2</v>
      </c>
      <c r="E4" s="7">
        <f t="shared" si="1"/>
        <v>9.9206349206349201E-2</v>
      </c>
      <c r="F4" s="7">
        <f t="shared" si="1"/>
        <v>0.1541095890410959</v>
      </c>
      <c r="G4" s="7">
        <f t="shared" si="1"/>
        <v>0.23584905660377359</v>
      </c>
    </row>
    <row r="6" spans="1:7" x14ac:dyDescent="0.25">
      <c r="B6" t="s">
        <v>5</v>
      </c>
      <c r="C6">
        <f>1/0.006832</f>
        <v>146.37002341920373</v>
      </c>
      <c r="D6" t="s">
        <v>4</v>
      </c>
    </row>
    <row r="7" spans="1:7" x14ac:dyDescent="0.25">
      <c r="B7" t="s">
        <v>6</v>
      </c>
      <c r="C7">
        <f>1/(C6^2)/0.030971</f>
        <v>1.5070945077653292E-3</v>
      </c>
      <c r="D7" t="s">
        <v>7</v>
      </c>
    </row>
    <row r="16" spans="1:7" ht="15.75" thickBot="1" x14ac:dyDescent="0.3"/>
    <row r="17" spans="1:7" ht="15.75" thickBot="1" x14ac:dyDescent="0.3">
      <c r="A17" s="8" t="s">
        <v>8</v>
      </c>
      <c r="B17" s="2">
        <v>0</v>
      </c>
      <c r="C17" s="2">
        <v>10</v>
      </c>
      <c r="D17" s="2">
        <v>20</v>
      </c>
      <c r="E17" s="2">
        <v>30</v>
      </c>
      <c r="F17" s="2">
        <v>40</v>
      </c>
      <c r="G17" s="2">
        <v>50</v>
      </c>
    </row>
    <row r="18" spans="1:7" ht="15.75" thickBot="1" x14ac:dyDescent="0.3">
      <c r="A18" s="9" t="s">
        <v>9</v>
      </c>
      <c r="B18" s="4">
        <v>0</v>
      </c>
      <c r="C18" s="4">
        <v>2.2999999999999998</v>
      </c>
      <c r="D18" s="4">
        <v>6</v>
      </c>
      <c r="E18" s="6">
        <f>30-(2.5*E19/20)</f>
        <v>11.7</v>
      </c>
      <c r="F18" s="4">
        <v>19</v>
      </c>
      <c r="G18" s="4">
        <v>27.3</v>
      </c>
    </row>
    <row r="19" spans="1:7" ht="15.75" thickBot="1" x14ac:dyDescent="0.3">
      <c r="A19" s="9" t="s">
        <v>10</v>
      </c>
      <c r="B19" s="11">
        <f>20*(B17-B18)/2.5</f>
        <v>0</v>
      </c>
      <c r="C19" s="11">
        <f t="shared" ref="C19:G19" si="2">20*(C17-C18)/2.5</f>
        <v>61.6</v>
      </c>
      <c r="D19" s="11">
        <f t="shared" si="2"/>
        <v>112</v>
      </c>
      <c r="E19" s="6">
        <v>146.4</v>
      </c>
      <c r="F19" s="11">
        <f t="shared" si="2"/>
        <v>168</v>
      </c>
      <c r="G19" s="11">
        <f t="shared" si="2"/>
        <v>181.6</v>
      </c>
    </row>
    <row r="20" spans="1:7" ht="15.75" thickBot="1" x14ac:dyDescent="0.3">
      <c r="A20" s="9" t="s">
        <v>11</v>
      </c>
      <c r="B20" s="11" t="s">
        <v>12</v>
      </c>
      <c r="C20" s="11">
        <f>C18/C19</f>
        <v>3.7337662337662336E-2</v>
      </c>
      <c r="D20" s="11">
        <f t="shared" ref="D20:G20" si="3">D18/D19</f>
        <v>5.3571428571428568E-2</v>
      </c>
      <c r="E20" s="11">
        <f t="shared" si="3"/>
        <v>7.9918032786885237E-2</v>
      </c>
      <c r="F20" s="11">
        <f t="shared" si="3"/>
        <v>0.1130952380952381</v>
      </c>
      <c r="G20" s="11">
        <f t="shared" si="3"/>
        <v>0.15033039647577093</v>
      </c>
    </row>
    <row r="23" spans="1:7" x14ac:dyDescent="0.25">
      <c r="A23" s="10" t="s">
        <v>13</v>
      </c>
      <c r="B23">
        <f>1/0.004533</f>
        <v>220.60445621001546</v>
      </c>
      <c r="C23" s="10" t="s">
        <v>4</v>
      </c>
    </row>
    <row r="24" spans="1:7" x14ac:dyDescent="0.25">
      <c r="A24" s="10" t="s">
        <v>15</v>
      </c>
      <c r="B24">
        <f>0.026712/0.004533</f>
        <v>5.8927862342819326</v>
      </c>
      <c r="C24" s="10" t="s">
        <v>14</v>
      </c>
    </row>
  </sheetData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2022-06-02T12:32:59Z</dcterms:modified>
</cp:coreProperties>
</file>